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35" yWindow="1395" windowWidth="12120" windowHeight="9120" activeTab="0"/>
  </bookViews>
  <sheets>
    <sheet name="Colour 6500k" sheetId="1" r:id="rId1"/>
  </sheets>
  <definedNames>
    <definedName name="_xlnm.Print_Area" localSheetId="0">'Colour 6500k'!$A$1:$J$53</definedName>
  </definedNames>
  <calcPr fullCalcOnLoad="1"/>
</workbook>
</file>

<file path=xl/sharedStrings.xml><?xml version="1.0" encoding="utf-8"?>
<sst xmlns="http://schemas.openxmlformats.org/spreadsheetml/2006/main" count="34" uniqueCount="31">
  <si>
    <t>IRE</t>
  </si>
  <si>
    <t>Pre - X</t>
  </si>
  <si>
    <t>Pre - Y</t>
  </si>
  <si>
    <t>Distance to D6500</t>
  </si>
  <si>
    <t>Post - X</t>
  </si>
  <si>
    <t>Post - Y</t>
  </si>
  <si>
    <t>% Closer to D6500K</t>
  </si>
  <si>
    <t>Overall</t>
  </si>
  <si>
    <t>Avg High Pre-distance</t>
  </si>
  <si>
    <t>Avg Low Pre-Distance</t>
  </si>
  <si>
    <t>Avg Pre-Distance</t>
  </si>
  <si>
    <t>Avg High Post-distance</t>
  </si>
  <si>
    <t>Avg Low Post-Distance</t>
  </si>
  <si>
    <t>Avg Post-Distance</t>
  </si>
  <si>
    <t>Red (SMPTE C)</t>
  </si>
  <si>
    <t>Green (SMPTE C)</t>
  </si>
  <si>
    <t>Blue (SMPTE C)</t>
  </si>
  <si>
    <t>ISF / M-TLV Calibration Report Template</t>
  </si>
  <si>
    <t xml:space="preserve">* Close - This circle serves as a simplification of the grayscale process.  Changes between points within the circle are
harder to decern by the human eye versus points outside the circle.  Human eye can see changes better with lower 
IRE levels than with higher IRE levels. </t>
  </si>
  <si>
    <t>Customer:</t>
  </si>
  <si>
    <t>Display:</t>
  </si>
  <si>
    <t>u-pre</t>
  </si>
  <si>
    <t>v-pre</t>
  </si>
  <si>
    <t>u-post</t>
  </si>
  <si>
    <t>v-post</t>
  </si>
  <si>
    <t>dE-Pre</t>
  </si>
  <si>
    <t>dE-Post</t>
  </si>
  <si>
    <t>M-TLV Calibration Report Template Version 4.0</t>
  </si>
  <si>
    <r>
      <t xml:space="preserve">Modification credit to DavLyn </t>
    </r>
    <r>
      <rPr>
        <b/>
        <sz val="8"/>
        <color indexed="10"/>
        <rFont val="Arial"/>
        <family val="2"/>
      </rPr>
      <t>H</t>
    </r>
    <r>
      <rPr>
        <b/>
        <sz val="8"/>
        <color indexed="11"/>
        <rFont val="Arial"/>
        <family val="2"/>
      </rPr>
      <t>T</t>
    </r>
    <r>
      <rPr>
        <b/>
        <sz val="8"/>
        <color indexed="12"/>
        <rFont val="Arial"/>
        <family val="2"/>
      </rPr>
      <t xml:space="preserve">C </t>
    </r>
    <r>
      <rPr>
        <b/>
        <sz val="8"/>
        <rFont val="Arial"/>
        <family val="2"/>
      </rPr>
      <t>&amp; Doug Weil (Clearly Resolved Image &amp; Sound), digitalfilmforum.com,</t>
    </r>
  </si>
  <si>
    <t>Greg Rogers &amp; Bill Cushman (Widescreen Review)</t>
  </si>
  <si>
    <t>dE=10 or less is tolerable; 5 or less is very good; 3 or less is essentially perfect.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</si>
</sst>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0.000"/>
    <numFmt numFmtId="175" formatCode="0.0"/>
    <numFmt numFmtId="176" formatCode="0.0000"/>
  </numFmts>
  <fonts count="13">
    <font>
      <sz val="10"/>
      <name val="Arial"/>
      <family val="0"/>
    </font>
    <font>
      <b/>
      <sz val="10"/>
      <color indexed="10"/>
      <name val="Arial"/>
      <family val="2"/>
    </font>
    <font>
      <b/>
      <sz val="10"/>
      <name val="Arial"/>
      <family val="2"/>
    </font>
    <font>
      <sz val="12"/>
      <name val="Arial"/>
      <family val="0"/>
    </font>
    <font>
      <b/>
      <sz val="18"/>
      <name val="Times New Roman"/>
      <family val="1"/>
    </font>
    <font>
      <b/>
      <sz val="8"/>
      <name val="Arial"/>
      <family val="2"/>
    </font>
    <font>
      <sz val="8"/>
      <name val="Arial"/>
      <family val="2"/>
    </font>
    <font>
      <b/>
      <sz val="8"/>
      <color indexed="10"/>
      <name val="Arial"/>
      <family val="2"/>
    </font>
    <font>
      <b/>
      <sz val="8"/>
      <color indexed="11"/>
      <name val="Arial"/>
      <family val="2"/>
    </font>
    <font>
      <b/>
      <sz val="8"/>
      <color indexed="12"/>
      <name val="Arial"/>
      <family val="2"/>
    </font>
    <font>
      <sz val="10"/>
      <name val="Tahoma"/>
      <family val="2"/>
    </font>
    <font>
      <sz val="12"/>
      <name val="Lucida Sans Unicode"/>
      <family val="2"/>
    </font>
    <font>
      <sz val="10"/>
      <color indexed="8"/>
      <name val="Arial"/>
      <family val="0"/>
    </font>
  </fonts>
  <fills count="4">
    <fill>
      <patternFill/>
    </fill>
    <fill>
      <patternFill patternType="gray125"/>
    </fill>
    <fill>
      <patternFill patternType="solid">
        <fgColor indexed="13"/>
        <bgColor indexed="64"/>
      </patternFill>
    </fill>
    <fill>
      <patternFill patternType="solid">
        <fgColor indexed="22"/>
        <bgColor indexed="64"/>
      </patternFill>
    </fill>
  </fills>
  <borders count="22">
    <border>
      <left/>
      <right/>
      <top/>
      <bottom/>
      <diagonal/>
    </border>
    <border>
      <left style="double"/>
      <right>
        <color indexed="63"/>
      </right>
      <top style="double"/>
      <bottom style="double"/>
    </border>
    <border>
      <left style="medium"/>
      <right style="dotted"/>
      <top style="double"/>
      <bottom style="double"/>
    </border>
    <border>
      <left style="dotted"/>
      <right style="dotted"/>
      <top style="double"/>
      <bottom style="double"/>
    </border>
    <border>
      <left style="dotted"/>
      <right>
        <color indexed="63"/>
      </right>
      <top style="double"/>
      <bottom style="double"/>
    </border>
    <border>
      <left style="double"/>
      <right>
        <color indexed="63"/>
      </right>
      <top>
        <color indexed="63"/>
      </top>
      <bottom>
        <color indexed="63"/>
      </bottom>
    </border>
    <border>
      <left style="double"/>
      <right>
        <color indexed="63"/>
      </right>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color indexed="63"/>
      </right>
      <top>
        <color indexed="63"/>
      </top>
      <bottom style="double"/>
    </border>
    <border>
      <left style="medium"/>
      <right style="double"/>
      <top>
        <color indexed="63"/>
      </top>
      <bottom style="double"/>
    </border>
    <border>
      <left style="medium"/>
      <right style="double"/>
      <top>
        <color indexed="63"/>
      </top>
      <bottom>
        <color indexed="63"/>
      </bottom>
    </border>
    <border>
      <left style="medium"/>
      <right>
        <color indexed="63"/>
      </right>
      <top style="double"/>
      <bottom>
        <color indexed="63"/>
      </bottom>
    </border>
    <border>
      <left style="medium"/>
      <right>
        <color indexed="63"/>
      </right>
      <top>
        <color indexed="63"/>
      </top>
      <bottom>
        <color indexed="63"/>
      </bottom>
    </border>
    <border>
      <left style="medium"/>
      <right>
        <color indexed="63"/>
      </right>
      <top>
        <color indexed="63"/>
      </top>
      <bottom style="double"/>
    </border>
    <border>
      <left style="dotted"/>
      <right style="dotted"/>
      <top>
        <color indexed="63"/>
      </top>
      <bottom>
        <color indexed="63"/>
      </bottom>
    </border>
    <border>
      <left style="medium"/>
      <right style="double"/>
      <top style="double"/>
      <bottom>
        <color indexed="63"/>
      </bottom>
    </border>
    <border>
      <left style="medium"/>
      <right style="double"/>
      <top style="double"/>
      <bottom style="double"/>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dotted"/>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0" fontId="0" fillId="0" borderId="0" xfId="0" applyAlignment="1">
      <alignment horizontal="center"/>
    </xf>
    <xf numFmtId="0" fontId="1" fillId="2" borderId="0" xfId="0" applyFont="1" applyFill="1" applyAlignment="1">
      <alignment horizontal="center"/>
    </xf>
    <xf numFmtId="0" fontId="2" fillId="0" borderId="0" xfId="0" applyFont="1" applyAlignment="1">
      <alignment horizontal="center"/>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0" fillId="0" borderId="7" xfId="0" applyBorder="1" applyAlignment="1">
      <alignment/>
    </xf>
    <xf numFmtId="0" fontId="0" fillId="0" borderId="8" xfId="0" applyBorder="1" applyAlignment="1">
      <alignment/>
    </xf>
    <xf numFmtId="0" fontId="0" fillId="0" borderId="5" xfId="0" applyBorder="1" applyAlignment="1">
      <alignment/>
    </xf>
    <xf numFmtId="0" fontId="0" fillId="0" borderId="0" xfId="0" applyBorder="1" applyAlignment="1">
      <alignment/>
    </xf>
    <xf numFmtId="0" fontId="2" fillId="0" borderId="0" xfId="0" applyFont="1" applyBorder="1" applyAlignment="1">
      <alignment horizontal="right"/>
    </xf>
    <xf numFmtId="173" fontId="0" fillId="0" borderId="0" xfId="0" applyNumberFormat="1" applyAlignment="1">
      <alignment/>
    </xf>
    <xf numFmtId="0" fontId="0" fillId="0" borderId="6" xfId="0" applyBorder="1" applyAlignment="1">
      <alignment/>
    </xf>
    <xf numFmtId="0" fontId="0" fillId="0" borderId="9" xfId="0" applyBorder="1" applyAlignment="1">
      <alignment/>
    </xf>
    <xf numFmtId="0" fontId="0" fillId="0" borderId="10" xfId="0" applyBorder="1" applyAlignment="1">
      <alignment/>
    </xf>
    <xf numFmtId="10" fontId="2" fillId="0" borderId="11" xfId="0" applyNumberFormat="1" applyFont="1"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ont="1" applyAlignment="1" applyProtection="1">
      <alignment horizontal="left"/>
      <protection hidden="1"/>
    </xf>
    <xf numFmtId="0" fontId="0" fillId="0" borderId="0" xfId="0" applyAlignment="1" applyProtection="1">
      <alignment/>
      <protection hidden="1"/>
    </xf>
    <xf numFmtId="0" fontId="2" fillId="0" borderId="0" xfId="0" applyFont="1" applyAlignment="1">
      <alignment/>
    </xf>
    <xf numFmtId="174" fontId="0" fillId="0" borderId="15" xfId="0" applyNumberFormat="1" applyBorder="1" applyAlignment="1">
      <alignment horizontal="center"/>
    </xf>
    <xf numFmtId="174" fontId="0" fillId="0" borderId="8" xfId="0" applyNumberFormat="1" applyBorder="1" applyAlignment="1">
      <alignment horizontal="center"/>
    </xf>
    <xf numFmtId="174" fontId="0" fillId="0" borderId="0" xfId="0" applyNumberFormat="1" applyBorder="1" applyAlignment="1">
      <alignment horizontal="center"/>
    </xf>
    <xf numFmtId="0" fontId="2" fillId="0" borderId="16" xfId="0" applyFont="1" applyBorder="1" applyAlignment="1">
      <alignment horizontal="center"/>
    </xf>
    <xf numFmtId="0" fontId="0" fillId="0" borderId="0" xfId="0" applyAlignment="1">
      <alignment wrapText="1"/>
    </xf>
    <xf numFmtId="0" fontId="2" fillId="3" borderId="4" xfId="0" applyFont="1" applyFill="1" applyBorder="1" applyAlignment="1">
      <alignment horizontal="center" wrapText="1"/>
    </xf>
    <xf numFmtId="174" fontId="0" fillId="0" borderId="8" xfId="0" applyNumberFormat="1" applyBorder="1" applyAlignment="1">
      <alignment horizontal="center" wrapText="1"/>
    </xf>
    <xf numFmtId="174" fontId="0" fillId="0" borderId="0" xfId="0" applyNumberFormat="1" applyBorder="1" applyAlignment="1">
      <alignment horizontal="center" wrapText="1"/>
    </xf>
    <xf numFmtId="0" fontId="0" fillId="0" borderId="9" xfId="0" applyBorder="1" applyAlignment="1">
      <alignment wrapText="1"/>
    </xf>
    <xf numFmtId="0" fontId="0" fillId="0" borderId="0" xfId="0" applyFont="1" applyAlignment="1" applyProtection="1">
      <alignment horizontal="left" wrapText="1"/>
      <protection hidden="1"/>
    </xf>
    <xf numFmtId="0" fontId="2" fillId="3" borderId="3" xfId="0" applyFont="1" applyFill="1" applyBorder="1" applyAlignment="1">
      <alignment horizontal="center" wrapText="1"/>
    </xf>
    <xf numFmtId="0" fontId="2" fillId="3" borderId="17" xfId="0" applyFont="1" applyFill="1" applyBorder="1" applyAlignment="1">
      <alignment horizontal="center" wrapText="1"/>
    </xf>
    <xf numFmtId="0" fontId="5" fillId="0" borderId="0" xfId="0" applyFont="1" applyAlignment="1">
      <alignment horizontal="left"/>
    </xf>
    <xf numFmtId="0" fontId="6" fillId="0" borderId="0" xfId="0" applyFont="1" applyAlignment="1" applyProtection="1">
      <alignment horizontal="left"/>
      <protection hidden="1"/>
    </xf>
    <xf numFmtId="0" fontId="6" fillId="0" borderId="0" xfId="0" applyFont="1" applyAlignment="1" applyProtection="1">
      <alignment horizontal="left" wrapText="1"/>
      <protection hidden="1"/>
    </xf>
    <xf numFmtId="0" fontId="5" fillId="0" borderId="0" xfId="0" applyFont="1" applyAlignment="1">
      <alignment horizontal="center"/>
    </xf>
    <xf numFmtId="0" fontId="6" fillId="0" borderId="0" xfId="0" applyFont="1" applyAlignment="1">
      <alignment/>
    </xf>
    <xf numFmtId="0" fontId="6" fillId="0" borderId="0" xfId="0" applyFont="1" applyAlignment="1" applyProtection="1">
      <alignment/>
      <protection hidden="1"/>
    </xf>
    <xf numFmtId="0" fontId="2" fillId="0" borderId="11" xfId="0" applyFont="1" applyBorder="1" applyAlignment="1">
      <alignment horizontal="center"/>
    </xf>
    <xf numFmtId="0" fontId="2" fillId="0" borderId="0" xfId="0" applyFont="1" applyFill="1" applyBorder="1" applyAlignment="1">
      <alignment horizontal="right"/>
    </xf>
    <xf numFmtId="0" fontId="0" fillId="0" borderId="0" xfId="0" applyBorder="1" applyAlignment="1">
      <alignment horizontal="center"/>
    </xf>
    <xf numFmtId="174" fontId="0" fillId="0" borderId="0" xfId="0" applyNumberFormat="1" applyAlignment="1">
      <alignment/>
    </xf>
    <xf numFmtId="174" fontId="12" fillId="0" borderId="18" xfId="0" applyNumberFormat="1" applyFont="1" applyBorder="1" applyAlignment="1">
      <alignment horizontal="center"/>
    </xf>
    <xf numFmtId="0" fontId="12" fillId="0" borderId="18" xfId="0" applyFont="1" applyBorder="1" applyAlignment="1">
      <alignment horizontal="center"/>
    </xf>
    <xf numFmtId="174" fontId="12" fillId="0" borderId="19" xfId="0" applyNumberFormat="1" applyFont="1" applyBorder="1" applyAlignment="1">
      <alignment horizontal="center" wrapText="1"/>
    </xf>
    <xf numFmtId="174" fontId="12" fillId="0" borderId="20" xfId="0" applyNumberFormat="1" applyFont="1" applyBorder="1" applyAlignment="1">
      <alignment horizontal="center"/>
    </xf>
    <xf numFmtId="0" fontId="12" fillId="0" borderId="20" xfId="0" applyFont="1" applyBorder="1" applyAlignment="1">
      <alignment horizontal="center"/>
    </xf>
    <xf numFmtId="1" fontId="0" fillId="0" borderId="0" xfId="0" applyNumberFormat="1" applyAlignment="1">
      <alignment horizontal="center"/>
    </xf>
    <xf numFmtId="1" fontId="12" fillId="0" borderId="19" xfId="0" applyNumberFormat="1" applyFont="1" applyBorder="1" applyAlignment="1">
      <alignment horizontal="center"/>
    </xf>
    <xf numFmtId="1" fontId="0" fillId="0" borderId="21" xfId="0" applyNumberFormat="1" applyBorder="1" applyAlignment="1">
      <alignment horizontal="center"/>
    </xf>
    <xf numFmtId="9" fontId="0" fillId="0" borderId="0" xfId="19" applyAlignment="1">
      <alignment horizontal="center"/>
    </xf>
    <xf numFmtId="0" fontId="5" fillId="0" borderId="0" xfId="0" applyFont="1" applyAlignment="1">
      <alignment/>
    </xf>
    <xf numFmtId="9" fontId="2" fillId="0" borderId="11" xfId="0" applyNumberFormat="1" applyFont="1" applyBorder="1" applyAlignment="1">
      <alignment horizontal="center"/>
    </xf>
    <xf numFmtId="9" fontId="0" fillId="0" borderId="11" xfId="0" applyNumberFormat="1" applyBorder="1" applyAlignment="1">
      <alignment/>
    </xf>
    <xf numFmtId="9" fontId="0" fillId="0" borderId="11" xfId="19" applyNumberFormat="1" applyBorder="1" applyAlignment="1">
      <alignment horizontal="center"/>
    </xf>
    <xf numFmtId="0" fontId="4" fillId="0" borderId="0" xfId="0" applyFont="1" applyAlignment="1">
      <alignment horizontal="center"/>
    </xf>
    <xf numFmtId="0" fontId="0" fillId="0" borderId="0" xfId="0" applyAlignment="1">
      <alignment horizontal="center" wrapText="1"/>
    </xf>
    <xf numFmtId="0" fontId="5" fillId="0" borderId="8"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v>Pre-Calibration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'Colour 6500k'!$B$6:$B$14</c:f>
              <c:numCache/>
            </c:numRef>
          </c:xVal>
          <c:yVal>
            <c:numRef>
              <c:f>'Colour 6500k'!$C$6:$C$14</c:f>
              <c:numCache/>
            </c:numRef>
          </c:yVal>
          <c:smooth val="0"/>
        </c:ser>
        <c:ser>
          <c:idx val="1"/>
          <c:order val="1"/>
          <c:tx>
            <c:v>Post-Calibration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xVal>
            <c:numRef>
              <c:f>'Colour 6500k'!$F$6:$F$14</c:f>
              <c:numCache/>
            </c:numRef>
          </c:xVal>
          <c:yVal>
            <c:numRef>
              <c:f>'Colour 6500k'!$G$6:$G$14</c:f>
              <c:numCache/>
            </c:numRef>
          </c:yVal>
          <c:smooth val="0"/>
        </c:ser>
        <c:ser>
          <c:idx val="2"/>
          <c:order val="2"/>
          <c:tx>
            <c:v>D6500K</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xVal>
            <c:numRef>
              <c:f>'Colour 6500k'!$F$4</c:f>
              <c:numCache/>
            </c:numRef>
          </c:xVal>
          <c:yVal>
            <c:numRef>
              <c:f>'Colour 6500k'!$G$4</c:f>
              <c:numCache/>
            </c:numRef>
          </c:yVal>
          <c:smooth val="0"/>
        </c:ser>
        <c:ser>
          <c:idx val="3"/>
          <c:order val="3"/>
          <c:tx>
            <c:v>Red (SMPTE C)</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FF0000"/>
                </a:solidFill>
              </a:ln>
            </c:spPr>
          </c:marker>
          <c:xVal>
            <c:numRef>
              <c:f>'Colour 6500k'!$C$29</c:f>
              <c:numCache/>
            </c:numRef>
          </c:xVal>
          <c:yVal>
            <c:numRef>
              <c:f>'Colour 6500k'!$D$29</c:f>
              <c:numCache/>
            </c:numRef>
          </c:yVal>
          <c:smooth val="0"/>
        </c:ser>
        <c:ser>
          <c:idx val="5"/>
          <c:order val="4"/>
          <c:tx>
            <c:v>Green (SMPTE C)</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FF00"/>
                </a:solidFill>
              </a:ln>
            </c:spPr>
          </c:marker>
          <c:xVal>
            <c:numRef>
              <c:f>'Colour 6500k'!$C$30</c:f>
              <c:numCache/>
            </c:numRef>
          </c:xVal>
          <c:yVal>
            <c:numRef>
              <c:f>'Colour 6500k'!$D$30</c:f>
              <c:numCache/>
            </c:numRef>
          </c:yVal>
          <c:smooth val="0"/>
        </c:ser>
        <c:ser>
          <c:idx val="4"/>
          <c:order val="5"/>
          <c:tx>
            <c:v>Blue (SMPTE C)</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FF"/>
                </a:solidFill>
              </a:ln>
            </c:spPr>
          </c:marker>
          <c:xVal>
            <c:numRef>
              <c:f>'Colour 6500k'!$C$31</c:f>
              <c:numCache/>
            </c:numRef>
          </c:xVal>
          <c:yVal>
            <c:numRef>
              <c:f>'Colour 6500k'!$D$31</c:f>
              <c:numCache/>
            </c:numRef>
          </c:yVal>
          <c:smooth val="0"/>
        </c:ser>
        <c:ser>
          <c:idx val="6"/>
          <c:order val="6"/>
          <c:tx>
            <c:v>Close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6"/>
            <c:spPr>
              <a:noFill/>
              <a:ln>
                <a:solidFill>
                  <a:srgbClr val="008080"/>
                </a:solidFill>
              </a:ln>
            </c:spPr>
          </c:marker>
          <c:xVal>
            <c:numRef>
              <c:f>'Colour 6500k'!$L$20</c:f>
              <c:numCache/>
            </c:numRef>
          </c:xVal>
          <c:yVal>
            <c:numRef>
              <c:f>'Colour 6500k'!$M$20</c:f>
              <c:numCache/>
            </c:numRef>
          </c:yVal>
          <c:smooth val="0"/>
        </c:ser>
        <c:axId val="50019234"/>
        <c:axId val="47519923"/>
      </c:scatterChart>
      <c:valAx>
        <c:axId val="50019234"/>
        <c:scaling>
          <c:orientation val="minMax"/>
          <c:max val="0.65"/>
          <c:min val="0.15"/>
        </c:scaling>
        <c:axPos val="b"/>
        <c:title>
          <c:tx>
            <c:rich>
              <a:bodyPr vert="horz" rot="0" anchor="ctr"/>
              <a:lstStyle/>
              <a:p>
                <a:pPr algn="ctr">
                  <a:defRPr/>
                </a:pPr>
                <a:r>
                  <a:rPr lang="en-US" cap="none" sz="1200" b="0" i="0" u="none" baseline="0"/>
                  <a:t>X Axis - Blue to Red</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pPr>
          </a:p>
        </c:txPr>
        <c:crossAx val="47519923"/>
        <c:crosses val="autoZero"/>
        <c:crossBetween val="midCat"/>
        <c:dispUnits/>
        <c:majorUnit val="0.1"/>
      </c:valAx>
      <c:valAx>
        <c:axId val="47519923"/>
        <c:scaling>
          <c:orientation val="minMax"/>
          <c:max val="0.65"/>
          <c:min val="0.05"/>
        </c:scaling>
        <c:axPos val="l"/>
        <c:title>
          <c:tx>
            <c:rich>
              <a:bodyPr vert="horz" rot="-5400000" anchor="ctr"/>
              <a:lstStyle/>
              <a:p>
                <a:pPr algn="ctr">
                  <a:defRPr/>
                </a:pPr>
                <a:r>
                  <a:rPr lang="en-US" cap="none" sz="1200" b="0" i="0" u="none" baseline="0"/>
                  <a:t>Y Axis Blue to Green</a:t>
                </a:r>
              </a:p>
            </c:rich>
          </c:tx>
          <c:layout/>
          <c:overlay val="0"/>
          <c:spPr>
            <a:noFill/>
            <a:ln>
              <a:noFill/>
            </a:ln>
          </c:spPr>
        </c:title>
        <c:majorGridlines/>
        <c:delete val="0"/>
        <c:numFmt formatCode="0.000" sourceLinked="0"/>
        <c:majorTickMark val="out"/>
        <c:minorTickMark val="none"/>
        <c:tickLblPos val="nextTo"/>
        <c:txPr>
          <a:bodyPr/>
          <a:lstStyle/>
          <a:p>
            <a:pPr>
              <a:defRPr lang="en-US" cap="none" sz="1000" b="0" i="0" u="none" baseline="0"/>
            </a:pPr>
          </a:p>
        </c:txPr>
        <c:crossAx val="50019234"/>
        <c:crosses val="autoZero"/>
        <c:crossBetween val="midCat"/>
        <c:dispUnits/>
        <c:majorUnit val="0.1"/>
        <c:minorUnit val="0.02"/>
      </c:valAx>
      <c:spPr>
        <a:solidFill>
          <a:srgbClr val="C0C0C0"/>
        </a:solidFill>
        <a:ln w="12700">
          <a:solidFill>
            <a:srgbClr val="808080"/>
          </a:solidFill>
        </a:ln>
      </c:spPr>
    </c:plotArea>
    <c:legend>
      <c:legendPos val="r"/>
      <c:layout/>
      <c:overlay val="0"/>
      <c:txPr>
        <a:bodyPr vert="horz" rot="0"/>
        <a:lstStyle/>
        <a:p>
          <a:pPr>
            <a:defRPr lang="en-US" cap="none" sz="1000" b="0" i="0" u="none" baseline="0"/>
          </a:pPr>
        </a:p>
      </c:txPr>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0.331</cdr:x>
      <cdr:y>0.125</cdr:y>
    </cdr:from>
    <cdr:to>
      <cdr:x>0.75175</cdr:x>
      <cdr:y>0.4485</cdr:y>
    </cdr:to>
    <cdr:sp>
      <cdr:nvSpPr>
        <cdr:cNvPr id="1" name="Line 2"/>
        <cdr:cNvSpPr>
          <a:spLocks/>
        </cdr:cNvSpPr>
      </cdr:nvSpPr>
      <cdr:spPr>
        <a:xfrm>
          <a:off x="2219325" y="466725"/>
          <a:ext cx="2828925" cy="1228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0.4485</cdr:y>
    </cdr:from>
    <cdr:to>
      <cdr:x>0.75175</cdr:x>
      <cdr:y>0.79425</cdr:y>
    </cdr:to>
    <cdr:sp>
      <cdr:nvSpPr>
        <cdr:cNvPr id="2" name="Line 4"/>
        <cdr:cNvSpPr>
          <a:spLocks/>
        </cdr:cNvSpPr>
      </cdr:nvSpPr>
      <cdr:spPr>
        <a:xfrm flipV="1">
          <a:off x="857250" y="1695450"/>
          <a:ext cx="4200525" cy="13144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0.125</cdr:y>
    </cdr:from>
    <cdr:to>
      <cdr:x>0.331</cdr:x>
      <cdr:y>0.79425</cdr:y>
    </cdr:to>
    <cdr:sp>
      <cdr:nvSpPr>
        <cdr:cNvPr id="3" name="Line 5"/>
        <cdr:cNvSpPr>
          <a:spLocks/>
        </cdr:cNvSpPr>
      </cdr:nvSpPr>
      <cdr:spPr>
        <a:xfrm flipV="1">
          <a:off x="857250" y="466725"/>
          <a:ext cx="1371600" cy="2543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0</xdr:rowOff>
    </xdr:from>
    <xdr:to>
      <xdr:col>10</xdr:col>
      <xdr:colOff>0</xdr:colOff>
      <xdr:row>50</xdr:row>
      <xdr:rowOff>76200</xdr:rowOff>
    </xdr:to>
    <xdr:graphicFrame>
      <xdr:nvGraphicFramePr>
        <xdr:cNvPr id="1" name="Chart 2"/>
        <xdr:cNvGraphicFramePr/>
      </xdr:nvGraphicFramePr>
      <xdr:xfrm>
        <a:off x="0" y="4724400"/>
        <a:ext cx="6724650" cy="38004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2"/>
  <sheetViews>
    <sheetView tabSelected="1" zoomScale="75" zoomScaleNormal="75" workbookViewId="0" topLeftCell="A1">
      <selection activeCell="L52" sqref="L52"/>
    </sheetView>
  </sheetViews>
  <sheetFormatPr defaultColWidth="9.140625" defaultRowHeight="12.75"/>
  <cols>
    <col min="1" max="1" width="5.7109375" style="0" customWidth="1"/>
    <col min="2" max="3" width="8.57421875" style="0" customWidth="1"/>
    <col min="4" max="4" width="12.7109375" style="30" customWidth="1"/>
    <col min="5" max="5" width="8.28125" style="30" customWidth="1"/>
    <col min="6" max="6" width="11.7109375" style="0" customWidth="1"/>
    <col min="7" max="7" width="10.7109375" style="0" customWidth="1"/>
    <col min="8" max="8" width="12.7109375" style="0" customWidth="1"/>
    <col min="10" max="10" width="12.7109375" style="0" customWidth="1"/>
    <col min="16" max="21" width="9.140625" style="1" customWidth="1"/>
  </cols>
  <sheetData>
    <row r="1" spans="1:10" ht="22.5">
      <c r="A1" s="61" t="s">
        <v>17</v>
      </c>
      <c r="B1" s="61"/>
      <c r="C1" s="61"/>
      <c r="D1" s="61"/>
      <c r="E1" s="61"/>
      <c r="F1" s="61"/>
      <c r="G1" s="61"/>
      <c r="H1" s="61"/>
      <c r="I1" s="61"/>
      <c r="J1" s="61"/>
    </row>
    <row r="2" spans="1:7" ht="12.75">
      <c r="A2" s="25" t="s">
        <v>19</v>
      </c>
      <c r="G2" s="25" t="s">
        <v>20</v>
      </c>
    </row>
    <row r="4" spans="2:10" ht="13.5" thickBot="1">
      <c r="B4" s="2">
        <v>0.313</v>
      </c>
      <c r="C4" s="2">
        <v>0.329</v>
      </c>
      <c r="F4" s="2">
        <v>0.313</v>
      </c>
      <c r="G4" s="2">
        <v>0.329</v>
      </c>
      <c r="J4" s="1"/>
    </row>
    <row r="5" spans="1:21" ht="28.5" customHeight="1" thickBot="1" thickTop="1">
      <c r="A5" s="4" t="s">
        <v>0</v>
      </c>
      <c r="B5" s="5" t="s">
        <v>1</v>
      </c>
      <c r="C5" s="6" t="s">
        <v>2</v>
      </c>
      <c r="D5" s="31" t="s">
        <v>3</v>
      </c>
      <c r="E5" s="7" t="s">
        <v>25</v>
      </c>
      <c r="F5" s="5" t="s">
        <v>4</v>
      </c>
      <c r="G5" s="6" t="s">
        <v>5</v>
      </c>
      <c r="H5" s="36" t="s">
        <v>3</v>
      </c>
      <c r="I5" s="7" t="s">
        <v>26</v>
      </c>
      <c r="J5" s="37" t="s">
        <v>6</v>
      </c>
      <c r="P5" s="1" t="s">
        <v>21</v>
      </c>
      <c r="Q5" s="1" t="s">
        <v>22</v>
      </c>
      <c r="R5" s="1" t="s">
        <v>23</v>
      </c>
      <c r="S5" s="1" t="s">
        <v>24</v>
      </c>
      <c r="T5" s="1" t="s">
        <v>25</v>
      </c>
      <c r="U5" s="1" t="s">
        <v>26</v>
      </c>
    </row>
    <row r="6" spans="1:23" ht="13.5" thickTop="1">
      <c r="A6" s="8">
        <v>100</v>
      </c>
      <c r="B6" s="48">
        <v>0.324</v>
      </c>
      <c r="C6" s="49">
        <v>0.28800000000000003</v>
      </c>
      <c r="D6" s="50">
        <f aca="true" t="shared" si="0" ref="D6:D14">SQRT((ABS(B6-$B$4))^2+(ABS(C6-$C$4))^2)</f>
        <v>0.04244997055358223</v>
      </c>
      <c r="E6" s="54">
        <f aca="true" t="shared" si="1" ref="E6:E14">T6</f>
        <v>43.64163035748705</v>
      </c>
      <c r="F6" s="49">
        <v>0.308</v>
      </c>
      <c r="G6" s="49">
        <v>0.319</v>
      </c>
      <c r="H6" s="26">
        <f aca="true" t="shared" si="2" ref="H6:H14">SQRT((ABS(F6-$B$4))^2+(ABS(G6-$C$4))^2)</f>
        <v>0.011180339887498959</v>
      </c>
      <c r="I6" s="55">
        <f aca="true" t="shared" si="3" ref="I6:I14">U6</f>
        <v>7.998272229309702</v>
      </c>
      <c r="J6" s="60">
        <f aca="true" t="shared" si="4" ref="J6:J14">1-(I6/E6)</f>
        <v>0.8167283815065461</v>
      </c>
      <c r="M6" s="47"/>
      <c r="O6" s="47"/>
      <c r="P6" s="1">
        <f aca="true" t="shared" si="5" ref="P6:P14">4*(B6)/((-2*(B6))+(12*C6)+3)</f>
        <v>0.2231404958677686</v>
      </c>
      <c r="Q6" s="1">
        <f aca="true" t="shared" si="6" ref="Q6:Q14">(9*(C6))/((-2*(B6))+(12*C6)+3)</f>
        <v>0.4462809917355373</v>
      </c>
      <c r="R6" s="1">
        <f aca="true" t="shared" si="7" ref="R6:R14">(4*(F6))/((-2*(F6))+(12*G6)+3)</f>
        <v>0.1983258209916291</v>
      </c>
      <c r="S6" s="1">
        <f aca="true" t="shared" si="8" ref="S6:S14">(9*(G6))/((-2*(F6))+(12*G6)+3)</f>
        <v>0.46216999356085</v>
      </c>
      <c r="T6" s="53">
        <f>1300*SQRT((P6-0.1978)^2+(Q6-0.4683)^2)</f>
        <v>43.64163035748705</v>
      </c>
      <c r="U6" s="53">
        <f aca="true" t="shared" si="9" ref="U6:U14">1300*SQRT((R6-0.1978)^2+(S6-0.4683)^2)</f>
        <v>7.998272229309702</v>
      </c>
      <c r="V6">
        <f aca="true" t="shared" si="10" ref="V6:V14">T6/U6</f>
        <v>5.456382216844547</v>
      </c>
      <c r="W6" s="56">
        <f aca="true" t="shared" si="11" ref="W6:W14">1-U6/T6</f>
        <v>0.8167283815065461</v>
      </c>
    </row>
    <row r="7" spans="1:23" ht="12.75">
      <c r="A7" s="8">
        <v>90</v>
      </c>
      <c r="B7" s="48">
        <v>0.332</v>
      </c>
      <c r="C7" s="49">
        <v>0.298</v>
      </c>
      <c r="D7" s="50">
        <f t="shared" si="0"/>
        <v>0.03635931792539572</v>
      </c>
      <c r="E7" s="54">
        <f t="shared" si="1"/>
        <v>39.7352044232589</v>
      </c>
      <c r="F7" s="49">
        <v>0.313</v>
      </c>
      <c r="G7" s="49">
        <v>0.327</v>
      </c>
      <c r="H7" s="26">
        <f t="shared" si="2"/>
        <v>0.0020000000000000018</v>
      </c>
      <c r="I7" s="55">
        <f t="shared" si="3"/>
        <v>1.8404304341935553</v>
      </c>
      <c r="J7" s="60">
        <f t="shared" si="4"/>
        <v>0.9536826232328061</v>
      </c>
      <c r="M7" s="47"/>
      <c r="O7" s="47"/>
      <c r="P7" s="1">
        <f t="shared" si="5"/>
        <v>0.22462787550744254</v>
      </c>
      <c r="Q7" s="1">
        <f t="shared" si="6"/>
        <v>0.45365358592692834</v>
      </c>
      <c r="R7" s="1">
        <f t="shared" si="7"/>
        <v>0.19879326770403302</v>
      </c>
      <c r="S7" s="1">
        <f t="shared" si="8"/>
        <v>0.4672912035566847</v>
      </c>
      <c r="T7" s="53">
        <f aca="true" t="shared" si="12" ref="T7:T14">1300*SQRT((P7-0.1978)^2+(Q7-0.4683)^2)</f>
        <v>39.7352044232589</v>
      </c>
      <c r="U7" s="53">
        <f t="shared" si="9"/>
        <v>1.8404304341935553</v>
      </c>
      <c r="V7">
        <f t="shared" si="10"/>
        <v>21.59016917184929</v>
      </c>
      <c r="W7" s="56">
        <f t="shared" si="11"/>
        <v>0.9536826232328061</v>
      </c>
    </row>
    <row r="8" spans="1:23" ht="12.75">
      <c r="A8" s="8">
        <v>80</v>
      </c>
      <c r="B8" s="48">
        <v>0.339</v>
      </c>
      <c r="C8" s="49">
        <v>0.309</v>
      </c>
      <c r="D8" s="50">
        <f t="shared" si="0"/>
        <v>0.03280243893371348</v>
      </c>
      <c r="E8" s="54">
        <f t="shared" si="1"/>
        <v>36.39034418856361</v>
      </c>
      <c r="F8" s="48">
        <v>0.317</v>
      </c>
      <c r="G8" s="49">
        <v>0.334</v>
      </c>
      <c r="H8" s="26">
        <f t="shared" si="2"/>
        <v>0.006403124237432854</v>
      </c>
      <c r="I8" s="55">
        <f t="shared" si="3"/>
        <v>4.540042711569224</v>
      </c>
      <c r="J8" s="60">
        <f t="shared" si="4"/>
        <v>0.8752404569727587</v>
      </c>
      <c r="M8" s="47"/>
      <c r="O8" s="47"/>
      <c r="P8" s="1">
        <f t="shared" si="5"/>
        <v>0.22487562189054727</v>
      </c>
      <c r="Q8" s="1">
        <f t="shared" si="6"/>
        <v>0.46119402985074626</v>
      </c>
      <c r="R8" s="1">
        <f t="shared" si="7"/>
        <v>0.19893316598682145</v>
      </c>
      <c r="S8" s="1">
        <f t="shared" si="8"/>
        <v>0.47160338876686536</v>
      </c>
      <c r="T8" s="53">
        <f t="shared" si="12"/>
        <v>36.39034418856361</v>
      </c>
      <c r="U8" s="53">
        <f t="shared" si="9"/>
        <v>4.540042711569224</v>
      </c>
      <c r="V8">
        <f t="shared" si="10"/>
        <v>8.015418906926016</v>
      </c>
      <c r="W8" s="56">
        <f t="shared" si="11"/>
        <v>0.8752404569727587</v>
      </c>
    </row>
    <row r="9" spans="1:23" ht="12.75">
      <c r="A9" s="8">
        <v>70</v>
      </c>
      <c r="B9" s="48">
        <v>0.342</v>
      </c>
      <c r="C9" s="49">
        <v>0.315</v>
      </c>
      <c r="D9" s="50">
        <f t="shared" si="0"/>
        <v>0.03220248437620927</v>
      </c>
      <c r="E9" s="54">
        <f t="shared" si="1"/>
        <v>34.84791770525662</v>
      </c>
      <c r="F9" s="49">
        <v>0.317</v>
      </c>
      <c r="G9" s="49">
        <v>0.333</v>
      </c>
      <c r="H9" s="26">
        <f t="shared" si="2"/>
        <v>0.005656854249492385</v>
      </c>
      <c r="I9" s="55">
        <f t="shared" si="3"/>
        <v>4.109743071979783</v>
      </c>
      <c r="J9" s="60">
        <f t="shared" si="4"/>
        <v>0.8820663229654078</v>
      </c>
      <c r="M9" s="47"/>
      <c r="O9" s="47"/>
      <c r="P9" s="1">
        <f t="shared" si="5"/>
        <v>0.22440944881889766</v>
      </c>
      <c r="Q9" s="1">
        <f t="shared" si="6"/>
        <v>0.46505905511811024</v>
      </c>
      <c r="R9" s="1">
        <f t="shared" si="7"/>
        <v>0.19930839358692234</v>
      </c>
      <c r="S9" s="1">
        <f t="shared" si="8"/>
        <v>0.47107827727129836</v>
      </c>
      <c r="T9" s="53">
        <f t="shared" si="12"/>
        <v>34.84791770525662</v>
      </c>
      <c r="U9" s="53">
        <f t="shared" si="9"/>
        <v>4.109743071979783</v>
      </c>
      <c r="V9">
        <f t="shared" si="10"/>
        <v>8.479342162007555</v>
      </c>
      <c r="W9" s="56">
        <f t="shared" si="11"/>
        <v>0.8820663229654078</v>
      </c>
    </row>
    <row r="10" spans="1:23" ht="12.75">
      <c r="A10" s="8">
        <v>60</v>
      </c>
      <c r="B10" s="48">
        <v>0.34400000000000003</v>
      </c>
      <c r="C10" s="49">
        <v>0.318</v>
      </c>
      <c r="D10" s="50">
        <f t="shared" si="0"/>
        <v>0.03289376840679708</v>
      </c>
      <c r="E10" s="54">
        <f t="shared" si="1"/>
        <v>34.80478215725706</v>
      </c>
      <c r="F10" s="49">
        <v>0.315</v>
      </c>
      <c r="G10" s="49">
        <v>0.331</v>
      </c>
      <c r="H10" s="26">
        <f t="shared" si="2"/>
        <v>0.0028284271247461927</v>
      </c>
      <c r="I10" s="55">
        <f t="shared" si="3"/>
        <v>2.174904222963178</v>
      </c>
      <c r="J10" s="60">
        <f t="shared" si="4"/>
        <v>0.9375113392999733</v>
      </c>
      <c r="M10" s="47"/>
      <c r="O10" s="47"/>
      <c r="P10" s="1">
        <f t="shared" si="5"/>
        <v>0.2245430809399478</v>
      </c>
      <c r="Q10" s="1">
        <f t="shared" si="6"/>
        <v>0.46703655352480417</v>
      </c>
      <c r="R10" s="1">
        <f t="shared" si="7"/>
        <v>0.1986754966887417</v>
      </c>
      <c r="S10" s="1">
        <f t="shared" si="8"/>
        <v>0.46972563859981076</v>
      </c>
      <c r="T10" s="53">
        <f t="shared" si="12"/>
        <v>34.80478215725706</v>
      </c>
      <c r="U10" s="53">
        <f t="shared" si="9"/>
        <v>2.174904222963178</v>
      </c>
      <c r="V10">
        <f t="shared" si="10"/>
        <v>16.002903387551296</v>
      </c>
      <c r="W10" s="56">
        <f t="shared" si="11"/>
        <v>0.9375113392999733</v>
      </c>
    </row>
    <row r="11" spans="1:23" ht="12.75">
      <c r="A11" s="8">
        <v>50</v>
      </c>
      <c r="B11" s="48">
        <v>0.345</v>
      </c>
      <c r="C11" s="49">
        <v>0.324</v>
      </c>
      <c r="D11" s="50">
        <f t="shared" si="0"/>
        <v>0.03238826948140327</v>
      </c>
      <c r="E11" s="54">
        <f t="shared" si="1"/>
        <v>32.4316254366481</v>
      </c>
      <c r="F11" s="49">
        <v>0.315</v>
      </c>
      <c r="G11" s="49">
        <v>0.329</v>
      </c>
      <c r="H11" s="26">
        <f t="shared" si="2"/>
        <v>0.0020000000000000018</v>
      </c>
      <c r="I11" s="55">
        <f t="shared" si="3"/>
        <v>2.1705907169147602</v>
      </c>
      <c r="J11" s="60">
        <f t="shared" si="4"/>
        <v>0.9330717875625818</v>
      </c>
      <c r="M11" s="47"/>
      <c r="O11" s="47"/>
      <c r="P11" s="1">
        <f t="shared" si="5"/>
        <v>0.2226524685382381</v>
      </c>
      <c r="Q11" s="1">
        <f t="shared" si="6"/>
        <v>0.47047434656340753</v>
      </c>
      <c r="R11" s="1">
        <f t="shared" si="7"/>
        <v>0.1994301994301994</v>
      </c>
      <c r="S11" s="1">
        <f t="shared" si="8"/>
        <v>0.4686609686609687</v>
      </c>
      <c r="T11" s="53">
        <f t="shared" si="12"/>
        <v>32.4316254366481</v>
      </c>
      <c r="U11" s="53">
        <f t="shared" si="9"/>
        <v>2.1705907169147602</v>
      </c>
      <c r="V11">
        <f t="shared" si="10"/>
        <v>14.941382170262777</v>
      </c>
      <c r="W11" s="56">
        <f t="shared" si="11"/>
        <v>0.9330717875625818</v>
      </c>
    </row>
    <row r="12" spans="1:23" ht="12.75">
      <c r="A12" s="8">
        <v>40</v>
      </c>
      <c r="B12" s="48">
        <v>0.34900000000000003</v>
      </c>
      <c r="C12" s="49">
        <v>0.335</v>
      </c>
      <c r="D12" s="50">
        <f t="shared" si="0"/>
        <v>0.03649657518178935</v>
      </c>
      <c r="E12" s="54">
        <f t="shared" si="1"/>
        <v>31.944291065199327</v>
      </c>
      <c r="F12" s="49">
        <v>0.313</v>
      </c>
      <c r="G12" s="49">
        <v>0.327</v>
      </c>
      <c r="H12" s="26">
        <f t="shared" si="2"/>
        <v>0.0020000000000000018</v>
      </c>
      <c r="I12" s="55">
        <f t="shared" si="3"/>
        <v>1.8404304341935553</v>
      </c>
      <c r="J12" s="60">
        <f t="shared" si="4"/>
        <v>0.9423862489094788</v>
      </c>
      <c r="M12" s="47"/>
      <c r="O12" s="47"/>
      <c r="P12" s="1">
        <f t="shared" si="5"/>
        <v>0.2208161974058842</v>
      </c>
      <c r="Q12" s="1">
        <f t="shared" si="6"/>
        <v>0.47690604239164813</v>
      </c>
      <c r="R12" s="1">
        <f t="shared" si="7"/>
        <v>0.19879326770403302</v>
      </c>
      <c r="S12" s="1">
        <f t="shared" si="8"/>
        <v>0.4672912035566847</v>
      </c>
      <c r="T12" s="53">
        <f t="shared" si="12"/>
        <v>31.944291065199327</v>
      </c>
      <c r="U12" s="53">
        <f t="shared" si="9"/>
        <v>1.8404304341935553</v>
      </c>
      <c r="V12">
        <f t="shared" si="10"/>
        <v>17.356967409201076</v>
      </c>
      <c r="W12" s="56">
        <f t="shared" si="11"/>
        <v>0.9423862489094788</v>
      </c>
    </row>
    <row r="13" spans="1:23" ht="12.75">
      <c r="A13" s="8">
        <v>30</v>
      </c>
      <c r="B13" s="48">
        <v>0.353</v>
      </c>
      <c r="C13" s="49">
        <v>0.352</v>
      </c>
      <c r="D13" s="50">
        <f t="shared" si="0"/>
        <v>0.04614108798023728</v>
      </c>
      <c r="E13" s="54">
        <f t="shared" si="1"/>
        <v>33.63112157798742</v>
      </c>
      <c r="F13" s="49">
        <v>0.31</v>
      </c>
      <c r="G13" s="49">
        <v>0.324</v>
      </c>
      <c r="H13" s="26">
        <f t="shared" si="2"/>
        <v>0.0058309518948453055</v>
      </c>
      <c r="I13" s="55">
        <f t="shared" si="3"/>
        <v>4.003977406539321</v>
      </c>
      <c r="J13" s="60">
        <f t="shared" si="4"/>
        <v>0.8809442796234294</v>
      </c>
      <c r="M13" s="47"/>
      <c r="O13" s="47"/>
      <c r="P13" s="1">
        <f t="shared" si="5"/>
        <v>0.21663086836452897</v>
      </c>
      <c r="Q13" s="1">
        <f t="shared" si="6"/>
        <v>0.4860386621663086</v>
      </c>
      <c r="R13" s="1">
        <f t="shared" si="7"/>
        <v>0.19783024888321635</v>
      </c>
      <c r="S13" s="1">
        <f t="shared" si="8"/>
        <v>0.4652201659221442</v>
      </c>
      <c r="T13" s="53">
        <f t="shared" si="12"/>
        <v>33.63112157798742</v>
      </c>
      <c r="U13" s="53">
        <f t="shared" si="9"/>
        <v>4.003977406539321</v>
      </c>
      <c r="V13">
        <f t="shared" si="10"/>
        <v>8.3994284091266</v>
      </c>
      <c r="W13" s="56">
        <f t="shared" si="11"/>
        <v>0.8809442796234294</v>
      </c>
    </row>
    <row r="14" spans="1:23" ht="13.5" thickBot="1">
      <c r="A14" s="9">
        <v>20</v>
      </c>
      <c r="B14" s="51">
        <v>0.37</v>
      </c>
      <c r="C14" s="52">
        <v>0.417</v>
      </c>
      <c r="D14" s="50">
        <f t="shared" si="0"/>
        <v>0.10484750831564855</v>
      </c>
      <c r="E14" s="54">
        <f t="shared" si="1"/>
        <v>63.33793906754532</v>
      </c>
      <c r="F14" s="52">
        <v>0.304</v>
      </c>
      <c r="G14" s="52">
        <v>0.324</v>
      </c>
      <c r="H14" s="26">
        <f t="shared" si="2"/>
        <v>0.01029563014098701</v>
      </c>
      <c r="I14" s="55">
        <f t="shared" si="3"/>
        <v>7.483237685213359</v>
      </c>
      <c r="J14" s="60">
        <f t="shared" si="4"/>
        <v>0.8818522074544763</v>
      </c>
      <c r="M14" s="47"/>
      <c r="O14" s="47"/>
      <c r="P14" s="1">
        <f t="shared" si="5"/>
        <v>0.2037444933920705</v>
      </c>
      <c r="Q14" s="1">
        <f t="shared" si="6"/>
        <v>0.5166574889867841</v>
      </c>
      <c r="R14" s="1">
        <f t="shared" si="7"/>
        <v>0.19363057324840766</v>
      </c>
      <c r="S14" s="1">
        <f t="shared" si="8"/>
        <v>0.4643312101910828</v>
      </c>
      <c r="T14" s="53">
        <f t="shared" si="12"/>
        <v>63.33793906754532</v>
      </c>
      <c r="U14" s="53">
        <f t="shared" si="9"/>
        <v>7.483237685213359</v>
      </c>
      <c r="V14">
        <f t="shared" si="10"/>
        <v>8.463975318156617</v>
      </c>
      <c r="W14" s="56">
        <f t="shared" si="11"/>
        <v>0.8818522074544763</v>
      </c>
    </row>
    <row r="15" spans="1:10" ht="12.75" customHeight="1" thickTop="1">
      <c r="A15" s="10"/>
      <c r="B15" s="11"/>
      <c r="C15" s="11"/>
      <c r="D15" s="32"/>
      <c r="E15" s="32"/>
      <c r="F15" s="20"/>
      <c r="G15" s="11"/>
      <c r="H15" s="27"/>
      <c r="I15" s="11"/>
      <c r="J15" s="29" t="s">
        <v>7</v>
      </c>
    </row>
    <row r="16" spans="1:10" ht="12.75" customHeight="1">
      <c r="A16" s="12"/>
      <c r="B16" s="13"/>
      <c r="C16" s="13"/>
      <c r="D16" s="33"/>
      <c r="E16" s="33"/>
      <c r="F16" s="21"/>
      <c r="G16" s="13"/>
      <c r="H16" s="28"/>
      <c r="I16" s="13"/>
      <c r="J16" s="44"/>
    </row>
    <row r="17" spans="1:11" ht="12.75" customHeight="1">
      <c r="A17" s="12"/>
      <c r="B17" s="13"/>
      <c r="C17" s="14" t="s">
        <v>8</v>
      </c>
      <c r="D17" s="33">
        <f>AVERAGE(E6:E10)</f>
        <v>37.88397576636465</v>
      </c>
      <c r="E17" s="33"/>
      <c r="F17" s="21"/>
      <c r="G17" s="14" t="s">
        <v>11</v>
      </c>
      <c r="H17" s="28">
        <f>AVERAGE(I6:I10)</f>
        <v>4.132678534003088</v>
      </c>
      <c r="I17" s="14"/>
      <c r="J17" s="58">
        <f>1-(H17/D17)</f>
        <v>0.8909122273889666</v>
      </c>
      <c r="K17" s="15"/>
    </row>
    <row r="18" spans="1:23" ht="12.75" customHeight="1">
      <c r="A18" s="12"/>
      <c r="B18" s="13"/>
      <c r="C18" s="14"/>
      <c r="E18" s="33"/>
      <c r="F18" s="21"/>
      <c r="G18" s="14"/>
      <c r="H18" s="28"/>
      <c r="I18" s="46"/>
      <c r="J18" s="59"/>
      <c r="K18" s="15"/>
      <c r="W18" s="56">
        <f>AVERAGE(W6:W14)</f>
        <v>0.9003870719474956</v>
      </c>
    </row>
    <row r="19" spans="1:11" ht="12.75" customHeight="1">
      <c r="A19" s="12"/>
      <c r="B19" s="13"/>
      <c r="C19" s="14" t="s">
        <v>9</v>
      </c>
      <c r="D19" s="33">
        <f>AVERAGE(E11:E14)</f>
        <v>40.336244286845044</v>
      </c>
      <c r="E19" s="33"/>
      <c r="F19" s="21"/>
      <c r="G19" s="14" t="s">
        <v>12</v>
      </c>
      <c r="H19" s="28">
        <f>AVERAGE(I11:I14)</f>
        <v>3.874559060715249</v>
      </c>
      <c r="I19" s="14"/>
      <c r="J19" s="58">
        <f>1-(H19/D19)</f>
        <v>0.9039434848430133</v>
      </c>
      <c r="K19" s="15"/>
    </row>
    <row r="20" spans="1:13" ht="12.75" customHeight="1">
      <c r="A20" s="12"/>
      <c r="B20" s="13"/>
      <c r="E20" s="33"/>
      <c r="F20" s="21"/>
      <c r="G20" s="14"/>
      <c r="H20" s="28"/>
      <c r="I20" s="46"/>
      <c r="J20" s="59"/>
      <c r="K20" s="15"/>
      <c r="L20">
        <v>0.311</v>
      </c>
      <c r="M20">
        <v>0.32</v>
      </c>
    </row>
    <row r="21" spans="1:11" ht="12.75" customHeight="1">
      <c r="A21" s="12"/>
      <c r="B21" s="13"/>
      <c r="C21" s="14" t="s">
        <v>10</v>
      </c>
      <c r="D21" s="33">
        <f>AVERAGE(E6:E14)</f>
        <v>38.973872886578164</v>
      </c>
      <c r="E21" s="33"/>
      <c r="F21" s="21"/>
      <c r="G21" s="14" t="s">
        <v>13</v>
      </c>
      <c r="H21" s="28">
        <f>AVERAGE(I6:I14)</f>
        <v>4.017958768097382</v>
      </c>
      <c r="I21" s="14"/>
      <c r="J21" s="58">
        <f>1-(H21/D21)</f>
        <v>0.8969063510883187</v>
      </c>
      <c r="K21" s="15"/>
    </row>
    <row r="22" spans="1:11" ht="12.75" customHeight="1">
      <c r="A22" s="12"/>
      <c r="B22" s="13"/>
      <c r="C22" s="45"/>
      <c r="D22" s="33"/>
      <c r="E22" s="33"/>
      <c r="F22" s="21"/>
      <c r="G22" s="45"/>
      <c r="H22" s="28"/>
      <c r="I22" s="46"/>
      <c r="J22" s="19"/>
      <c r="K22" s="15"/>
    </row>
    <row r="23" spans="1:10" ht="12.75" customHeight="1" thickBot="1">
      <c r="A23" s="16"/>
      <c r="B23" s="17"/>
      <c r="C23" s="17"/>
      <c r="D23" s="34"/>
      <c r="E23" s="34"/>
      <c r="F23" s="22"/>
      <c r="G23" s="17"/>
      <c r="H23" s="17"/>
      <c r="I23" s="17"/>
      <c r="J23" s="18"/>
    </row>
    <row r="24" spans="1:10" ht="12.75" customHeight="1" thickTop="1">
      <c r="A24" s="63" t="s">
        <v>30</v>
      </c>
      <c r="B24" s="63"/>
      <c r="C24" s="63"/>
      <c r="D24" s="63"/>
      <c r="E24" s="63"/>
      <c r="F24" s="63"/>
      <c r="G24" s="63"/>
      <c r="H24" s="63"/>
      <c r="I24" s="63"/>
      <c r="J24" s="63"/>
    </row>
    <row r="25" spans="1:10" ht="12.75">
      <c r="A25" s="38" t="s">
        <v>27</v>
      </c>
      <c r="B25" s="39"/>
      <c r="C25" s="39"/>
      <c r="D25" s="40"/>
      <c r="E25" s="40"/>
      <c r="F25" s="41"/>
      <c r="G25" s="42"/>
      <c r="H25" s="41"/>
      <c r="I25" s="41"/>
      <c r="J25" s="42"/>
    </row>
    <row r="26" spans="1:10" ht="12.75">
      <c r="A26" s="38" t="s">
        <v>28</v>
      </c>
      <c r="B26" s="43"/>
      <c r="C26" s="39"/>
      <c r="D26" s="40"/>
      <c r="E26" s="40"/>
      <c r="F26" s="42"/>
      <c r="G26" s="42"/>
      <c r="H26" s="42"/>
      <c r="I26" s="42"/>
      <c r="J26" s="42"/>
    </row>
    <row r="27" spans="1:7" ht="12.75">
      <c r="A27" s="57" t="s">
        <v>29</v>
      </c>
      <c r="B27" s="24"/>
      <c r="C27" s="23"/>
      <c r="D27" s="35"/>
      <c r="E27" s="35"/>
      <c r="G27" s="3"/>
    </row>
    <row r="29" spans="2:5" ht="12.75">
      <c r="B29" s="23" t="s">
        <v>14</v>
      </c>
      <c r="C29" s="23">
        <v>0.63</v>
      </c>
      <c r="D29" s="35">
        <v>0.34</v>
      </c>
      <c r="E29" s="35"/>
    </row>
    <row r="30" spans="2:5" ht="12.75">
      <c r="B30" s="24" t="s">
        <v>15</v>
      </c>
      <c r="C30" s="23">
        <v>0.31</v>
      </c>
      <c r="D30" s="35">
        <v>0.595</v>
      </c>
      <c r="E30" s="35"/>
    </row>
    <row r="31" spans="2:5" ht="12.75">
      <c r="B31" s="24" t="s">
        <v>16</v>
      </c>
      <c r="C31" s="23">
        <v>0.155</v>
      </c>
      <c r="D31" s="35">
        <v>0.07</v>
      </c>
      <c r="E31" s="35"/>
    </row>
    <row r="52" spans="1:10" ht="40.5" customHeight="1">
      <c r="A52" s="62" t="s">
        <v>18</v>
      </c>
      <c r="B52" s="62"/>
      <c r="C52" s="62"/>
      <c r="D52" s="62"/>
      <c r="E52" s="62"/>
      <c r="F52" s="62"/>
      <c r="G52" s="62"/>
      <c r="H52" s="62"/>
      <c r="I52" s="62"/>
      <c r="J52" s="62"/>
    </row>
  </sheetData>
  <mergeCells count="3">
    <mergeCell ref="A1:J1"/>
    <mergeCell ref="A52:J52"/>
    <mergeCell ref="A24:J24"/>
  </mergeCells>
  <printOptions horizontalCentered="1"/>
  <pageMargins left="0.26" right="0.25" top="0.25" bottom="0.25" header="0.25" footer="0.25"/>
  <pageSetup horizontalDpi="1200" verticalDpi="1200" orientation="portrait" r:id="rId2"/>
  <headerFooter alignWithMargins="0">
    <oddFooter>&amp;C&amp;9Template developed by:  Michael TLV
Keohi HDTV - http://www.keohi.com/KeohiHDTV</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 Computer</dc:creator>
  <cp:keywords/>
  <dc:description/>
  <cp:lastModifiedBy>DISANet</cp:lastModifiedBy>
  <cp:lastPrinted>2004-02-19T18:39:47Z</cp:lastPrinted>
  <dcterms:created xsi:type="dcterms:W3CDTF">2002-12-03T11:09:07Z</dcterms:created>
  <dcterms:modified xsi:type="dcterms:W3CDTF">2004-02-19T18:39:49Z</dcterms:modified>
  <cp:category/>
  <cp:version/>
  <cp:contentType/>
  <cp:contentStatus/>
</cp:coreProperties>
</file>